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asversorgung\Gaspreis\Gaspreis für 2023\"/>
    </mc:Choice>
  </mc:AlternateContent>
  <bookViews>
    <workbookView xWindow="0" yWindow="0" windowWidth="22992" windowHeight="8724"/>
  </bookViews>
  <sheets>
    <sheet name="Gaspreisrechner 2022" sheetId="1" r:id="rId1"/>
  </sheets>
  <definedNames>
    <definedName name="_xlnm.Print_Area" localSheetId="0">'Gaspreisrechner 2022'!$A:$K</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 l="1"/>
  <c r="J23" i="1"/>
  <c r="J30" i="1"/>
  <c r="B24" i="1"/>
  <c r="G24" i="1" s="1"/>
  <c r="D29" i="1"/>
  <c r="D30" i="1"/>
  <c r="J34" i="1" s="1"/>
  <c r="E13" i="1" l="1"/>
  <c r="E14" i="1"/>
  <c r="E15" i="1"/>
  <c r="E16" i="1"/>
  <c r="E17" i="1"/>
  <c r="E18" i="1"/>
  <c r="E19" i="1"/>
  <c r="B23" i="1"/>
  <c r="G23" i="1" s="1"/>
  <c r="D31" i="1" l="1"/>
  <c r="D23" i="1"/>
  <c r="G25" i="1" s="1"/>
  <c r="D33" i="1" l="1"/>
  <c r="D34" i="1" s="1"/>
  <c r="D35" i="1" s="1"/>
  <c r="G33" i="1"/>
  <c r="D24" i="1"/>
  <c r="D25" i="1" l="1"/>
  <c r="D26" i="1" s="1"/>
  <c r="D42" i="1" s="1"/>
  <c r="G44" i="1" s="1"/>
  <c r="J25" i="1"/>
  <c r="G34" i="1"/>
  <c r="D43" i="1"/>
  <c r="J44" i="1" s="1"/>
  <c r="D40" i="1"/>
  <c r="J41" i="1" s="1"/>
  <c r="G35" i="1"/>
  <c r="D39" i="1" l="1"/>
  <c r="G41" i="1" s="1"/>
  <c r="G26" i="1"/>
  <c r="D44" i="1"/>
  <c r="D41" i="1" l="1"/>
</calcChain>
</file>

<file path=xl/sharedStrings.xml><?xml version="1.0" encoding="utf-8"?>
<sst xmlns="http://schemas.openxmlformats.org/spreadsheetml/2006/main" count="119" uniqueCount="66">
  <si>
    <t>Tarif</t>
  </si>
  <si>
    <t>Groß 1</t>
  </si>
  <si>
    <t>Groß 2</t>
  </si>
  <si>
    <t>Verbrauch</t>
  </si>
  <si>
    <t>Grundpreis</t>
  </si>
  <si>
    <t xml:space="preserve">Arbeitspreis </t>
  </si>
  <si>
    <t>ct/kWh</t>
  </si>
  <si>
    <t>€/Jahr</t>
  </si>
  <si>
    <t>Grund-/</t>
  </si>
  <si>
    <t>Ersatzversorgung</t>
  </si>
  <si>
    <t>Sondervertrag</t>
  </si>
  <si>
    <t>Haushalt &amp;</t>
  </si>
  <si>
    <t>Gewerbe</t>
  </si>
  <si>
    <t>Großkunden</t>
  </si>
  <si>
    <t>Arbeitspreis</t>
  </si>
  <si>
    <t>ct je kWh</t>
  </si>
  <si>
    <t>€ pro Monat</t>
  </si>
  <si>
    <t>€ pro Jahr</t>
  </si>
  <si>
    <t>GV 1</t>
  </si>
  <si>
    <t>GV 2</t>
  </si>
  <si>
    <t>SV 1</t>
  </si>
  <si>
    <t>SV 2</t>
  </si>
  <si>
    <t>SV 3</t>
  </si>
  <si>
    <t>Gaspreisrechner STADTWERKE BÜDINGEN</t>
  </si>
  <si>
    <t>kWh / Jahr</t>
  </si>
  <si>
    <t>Sehr geehrte Kundin, sehr geehrter Kunde,</t>
  </si>
  <si>
    <t>Gastarife 2023</t>
  </si>
  <si>
    <t>brutto*</t>
  </si>
  <si>
    <t>* Die Brutto-Preise beinhalten den zeitlich befristet reduzierten MwSt.-Satz von 7%.</t>
  </si>
  <si>
    <t>+</t>
  </si>
  <si>
    <t>auswählen</t>
  </si>
  <si>
    <t>eintragen</t>
  </si>
  <si>
    <t>€/Monat</t>
  </si>
  <si>
    <t>Entlastungskontingent</t>
  </si>
  <si>
    <t>-  Referenzpreis Gaspreisbremse</t>
  </si>
  <si>
    <t>= Differenzpreis</t>
  </si>
  <si>
    <t>monatlicher Entlastungsbetrag</t>
  </si>
  <si>
    <t>Berechnung der jährlichen und monatlichen Belastungen</t>
  </si>
  <si>
    <t>=</t>
  </si>
  <si>
    <t>x</t>
  </si>
  <si>
    <t>:</t>
  </si>
  <si>
    <t>Monate</t>
  </si>
  <si>
    <t>monatlich zu leistende Zahlung</t>
  </si>
  <si>
    <t>Alle Angaben und Berechnungen sind ohne Gewähr und dienen lediglich der überschlägigen Berechnung.
Für eine weitere Beratung wenden Sie sich bitte an unseren Kundenservice 06042/8807-0.</t>
  </si>
  <si>
    <t>Berechnung des Entlastungsbetrags (Gaspreisbremse)</t>
  </si>
  <si>
    <t>kWh/Jahr</t>
  </si>
  <si>
    <t>-</t>
  </si>
  <si>
    <t>monatlicher Abschlag</t>
  </si>
  <si>
    <t>voraussichtlicher Verbrauch</t>
  </si>
  <si>
    <t xml:space="preserve">monatlicher Abschlag </t>
  </si>
  <si>
    <t xml:space="preserve">-  monatlicher Entlastungsbetrag </t>
  </si>
  <si>
    <t>jährliche Belastung</t>
  </si>
  <si>
    <t>2)</t>
  </si>
  <si>
    <r>
      <rPr>
        <vertAlign val="superscript"/>
        <sz val="8"/>
        <color theme="1"/>
        <rFont val="Arial"/>
        <family val="2"/>
      </rPr>
      <t>1)</t>
    </r>
    <r>
      <rPr>
        <sz val="8"/>
        <color theme="1"/>
        <rFont val="Arial"/>
        <family val="2"/>
      </rPr>
      <t xml:space="preserve"> Die Berechnung der voraussichtlichen Verbrauchskosten beruht auf dem von Ihnen eingegebenen (voraussichtlichen) Verbrauch.</t>
    </r>
  </si>
  <si>
    <r>
      <rPr>
        <vertAlign val="superscript"/>
        <sz val="8"/>
        <color theme="1"/>
        <rFont val="Arial"/>
        <family val="2"/>
      </rPr>
      <t>2)</t>
    </r>
    <r>
      <rPr>
        <sz val="8"/>
        <color theme="1"/>
        <rFont val="Arial"/>
        <family val="2"/>
      </rPr>
      <t xml:space="preserve"> Das Entlastungskontingent wird in dieser Berechnung hilfsweise anhand des von Ihnen eingegebenen (voraussichtlichen) Verbrauchs ermittelt. Das nach Erdgas-Wärme-Preisbremsengesetz zu ermittelnde individuelle Entlastungskontingent wird von diesem Wert abweichen. Die exakte Ermittlung kann durch die Stadtwerke Büdingen erst Ende Februar / Anfang März 2023 erfolgen und wird Ihnen anschließend schriftlich mitgeteilt. </t>
    </r>
  </si>
  <si>
    <t>Arbeitspreis SW Büdingen</t>
  </si>
  <si>
    <t>1)</t>
  </si>
  <si>
    <t xml:space="preserve">Berechnung der Kosten für Edgasbezug </t>
  </si>
  <si>
    <t>Verbrauchskosten</t>
  </si>
  <si>
    <t>-  Entlastungsbetrag</t>
  </si>
  <si>
    <t>Entlastungsbetrag</t>
  </si>
  <si>
    <r>
      <t xml:space="preserve">mit diesem Preisrechner können Sie die voraussichtlichen Kosten für Ihren Erdgasbezug bei den Stadtwerken Büdingen </t>
    </r>
    <r>
      <rPr>
        <u/>
        <sz val="10"/>
        <rFont val="Arial"/>
        <family val="2"/>
      </rPr>
      <t>überschlägig</t>
    </r>
    <r>
      <rPr>
        <sz val="10"/>
        <rFont val="Arial"/>
        <family val="2"/>
      </rPr>
      <t xml:space="preserve"> berechnen. Alles was Sie dafür benötigen ist Ihre Tarifbezeichnung und Ihren (voraussichtlichen) Jahresverbrauch. Beides finden Sie in Ihrer letzten Jahresverbrauchsabrechnung. Die Werte tragen Sie in den gelb hinterlegten Feldern ein, die Berechnung erfolgt dann automatisch.
Die Berechnung berücksichtigt auch den Entlastungsbetrag durch die sogenannte "Gaspreisbremse". Weitergehende Informationen zur Gaspreisbremse finden Sie auf unserer Homepage unter www.stadtwerke.buedingen.de/Erdgas</t>
    </r>
  </si>
  <si>
    <r>
      <rPr>
        <u/>
        <sz val="10"/>
        <rFont val="Arial"/>
        <family val="2"/>
      </rPr>
      <t>ohne</t>
    </r>
    <r>
      <rPr>
        <sz val="10"/>
        <color theme="1"/>
        <rFont val="Arial"/>
        <family val="2"/>
      </rPr>
      <t xml:space="preserve"> Berücksichtigung der Entlastung durch die Gaspreisbremse</t>
    </r>
  </si>
  <si>
    <r>
      <rPr>
        <u/>
        <sz val="10"/>
        <rFont val="Arial"/>
        <family val="2"/>
      </rPr>
      <t>mit</t>
    </r>
    <r>
      <rPr>
        <sz val="10"/>
        <color theme="1"/>
        <rFont val="Arial"/>
        <family val="2"/>
      </rPr>
      <t xml:space="preserve"> Berücksichtigung der Entlastung durch die Gaspreisbremse</t>
    </r>
  </si>
  <si>
    <t>Dieser Preisrechner ist nur anwendbar für Haushalts- und Gewerbekunden mit einem Jahresverbrauch &lt;1,5 Mio kWh!</t>
  </si>
  <si>
    <t>Abschläge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</si>
</sst>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4"/>
      <color theme="1"/>
      <name val="Arial"/>
      <family val="2"/>
    </font>
    <font>
      <i/>
      <sz val="8"/>
      <color rgb="FFFF0000"/>
      <name val="Arial"/>
      <family val="2"/>
    </font>
    <font>
      <sz val="12"/>
      <color theme="1"/>
      <name val="Arial"/>
      <family val="2"/>
    </font>
    <font>
      <b/>
      <sz val="16"/>
      <color theme="1"/>
      <name val="Arial"/>
      <family val="2"/>
    </font>
    <font>
      <sz val="10"/>
      <color rgb="FFFF0000"/>
      <name val="Arial"/>
      <family val="2"/>
    </font>
    <font>
      <sz val="11"/>
      <color theme="1"/>
      <name val="Arial"/>
      <family val="2"/>
    </font>
    <font>
      <b/>
      <sz val="11"/>
      <color rgb="FFFF0000"/>
      <name val="Arial"/>
      <family val="2"/>
    </font>
    <font>
      <sz val="9"/>
      <color theme="1"/>
      <name val="Arial"/>
      <family val="2"/>
    </font>
    <font>
      <sz val="10"/>
      <name val="Arial"/>
      <family val="2"/>
    </font>
    <font>
      <b/>
      <sz val="10"/>
      <name val="Arial"/>
      <family val="2"/>
    </font>
    <font>
      <b/>
      <sz val="11"/>
      <color theme="1"/>
      <name val="Arial"/>
      <family val="2"/>
    </font>
    <font>
      <sz val="11"/>
      <name val="Arial"/>
      <family val="2"/>
    </font>
    <font>
      <b/>
      <sz val="11"/>
      <name val="Arial"/>
      <family val="2"/>
    </font>
    <font>
      <sz val="8"/>
      <color theme="1"/>
      <name val="Arial"/>
      <family val="2"/>
    </font>
    <font>
      <i/>
      <sz val="9"/>
      <color rgb="FFFF0000"/>
      <name val="Arial"/>
      <family val="2"/>
    </font>
    <font>
      <sz val="8"/>
      <name val="Arial"/>
      <family val="2"/>
    </font>
    <font>
      <vertAlign val="superscript"/>
      <sz val="10"/>
      <name val="Arial"/>
      <family val="2"/>
    </font>
    <font>
      <vertAlign val="superscript"/>
      <sz val="8"/>
      <color theme="1"/>
      <name val="Arial"/>
      <family val="2"/>
    </font>
    <font>
      <u/>
      <sz val="10"/>
      <name val="Arial"/>
      <family val="2"/>
    </font>
  </fonts>
  <fills count="5">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7"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44" fontId="1" fillId="0" borderId="0" applyFont="0" applyFill="0" applyBorder="0" applyAlignment="0" applyProtection="0"/>
  </cellStyleXfs>
  <cellXfs count="122">
    <xf numFmtId="0" fontId="0" fillId="0" borderId="0" xfId="0"/>
    <xf numFmtId="0" fontId="7"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30" xfId="0" applyFont="1" applyBorder="1" applyAlignment="1">
      <alignment vertical="center"/>
    </xf>
    <xf numFmtId="0" fontId="10" fillId="2" borderId="31" xfId="0" applyFont="1" applyFill="1" applyBorder="1" applyAlignment="1" applyProtection="1">
      <alignment horizontal="center" vertical="center"/>
      <protection locked="0"/>
    </xf>
    <xf numFmtId="0" fontId="9" fillId="0" borderId="32" xfId="0" applyFont="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33" xfId="0" applyFont="1" applyBorder="1" applyAlignment="1">
      <alignment vertical="center"/>
    </xf>
    <xf numFmtId="3" fontId="10" fillId="2" borderId="34" xfId="0" applyNumberFormat="1" applyFont="1" applyFill="1" applyBorder="1" applyAlignment="1" applyProtection="1">
      <alignment vertical="center"/>
      <protection locked="0"/>
    </xf>
    <xf numFmtId="0" fontId="8" fillId="0" borderId="35" xfId="0" applyFont="1" applyBorder="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44" fontId="3" fillId="0" borderId="0" xfId="1" applyFont="1" applyAlignment="1">
      <alignment vertical="center"/>
    </xf>
    <xf numFmtId="0" fontId="3" fillId="0" borderId="1" xfId="0" applyFont="1" applyFill="1" applyBorder="1" applyAlignment="1">
      <alignment vertical="center"/>
    </xf>
    <xf numFmtId="0" fontId="2" fillId="0" borderId="27" xfId="0" applyFont="1" applyFill="1" applyBorder="1" applyAlignment="1">
      <alignment vertical="center"/>
    </xf>
    <xf numFmtId="2" fontId="3" fillId="0" borderId="12" xfId="0" applyNumberFormat="1" applyFont="1" applyFill="1" applyBorder="1" applyAlignment="1">
      <alignment vertical="center"/>
    </xf>
    <xf numFmtId="44" fontId="3" fillId="0" borderId="18" xfId="1" applyFont="1" applyFill="1" applyBorder="1" applyAlignment="1">
      <alignment vertical="center"/>
    </xf>
    <xf numFmtId="44" fontId="3" fillId="0" borderId="19" xfId="1" applyFont="1" applyFill="1" applyBorder="1" applyAlignment="1">
      <alignment vertical="center"/>
    </xf>
    <xf numFmtId="44" fontId="3" fillId="0" borderId="0" xfId="0" applyNumberFormat="1" applyFont="1" applyAlignment="1">
      <alignment vertical="center"/>
    </xf>
    <xf numFmtId="0" fontId="3" fillId="0" borderId="6" xfId="0" applyFont="1" applyFill="1" applyBorder="1" applyAlignment="1">
      <alignment vertical="center"/>
    </xf>
    <xf numFmtId="0" fontId="2" fillId="0" borderId="28" xfId="0" applyFont="1" applyFill="1" applyBorder="1" applyAlignment="1">
      <alignment vertical="center"/>
    </xf>
    <xf numFmtId="2" fontId="3" fillId="0" borderId="13" xfId="0" applyNumberFormat="1" applyFont="1" applyFill="1" applyBorder="1" applyAlignment="1">
      <alignment vertical="center"/>
    </xf>
    <xf numFmtId="44" fontId="3" fillId="0" borderId="20" xfId="1" applyFont="1" applyFill="1" applyBorder="1" applyAlignment="1">
      <alignment vertical="center"/>
    </xf>
    <xf numFmtId="44" fontId="3" fillId="0" borderId="21" xfId="1" applyFont="1" applyFill="1" applyBorder="1" applyAlignment="1">
      <alignment vertical="center"/>
    </xf>
    <xf numFmtId="0" fontId="3" fillId="0" borderId="4" xfId="0" applyFont="1" applyFill="1" applyBorder="1" applyAlignment="1">
      <alignment vertical="center"/>
    </xf>
    <xf numFmtId="0" fontId="2" fillId="0" borderId="29" xfId="0" applyFont="1" applyFill="1" applyBorder="1" applyAlignment="1">
      <alignment vertical="center"/>
    </xf>
    <xf numFmtId="2" fontId="3" fillId="0" borderId="14" xfId="0" applyNumberFormat="1" applyFont="1" applyFill="1" applyBorder="1" applyAlignment="1">
      <alignment vertical="center"/>
    </xf>
    <xf numFmtId="44" fontId="3" fillId="0" borderId="22" xfId="1" applyFont="1" applyFill="1" applyBorder="1" applyAlignment="1">
      <alignment vertical="center"/>
    </xf>
    <xf numFmtId="44" fontId="3" fillId="0" borderId="23" xfId="1" applyFont="1" applyFill="1" applyBorder="1" applyAlignment="1">
      <alignment vertical="center"/>
    </xf>
    <xf numFmtId="4" fontId="3" fillId="0" borderId="0" xfId="0" applyNumberFormat="1" applyFont="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5" fillId="0" borderId="0" xfId="0" applyFont="1" applyAlignment="1">
      <alignment vertical="center"/>
    </xf>
    <xf numFmtId="4" fontId="12"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17" fillId="0" borderId="0" xfId="0" applyFont="1" applyAlignment="1">
      <alignment vertical="center"/>
    </xf>
    <xf numFmtId="0" fontId="12" fillId="4" borderId="7" xfId="0" applyFont="1" applyFill="1" applyBorder="1" applyAlignment="1">
      <alignment vertical="center"/>
    </xf>
    <xf numFmtId="0" fontId="13" fillId="4" borderId="7" xfId="0" applyFont="1" applyFill="1" applyBorder="1" applyAlignment="1">
      <alignment vertical="center"/>
    </xf>
    <xf numFmtId="0" fontId="13" fillId="4" borderId="8" xfId="0" applyFont="1" applyFill="1" applyBorder="1" applyAlignment="1">
      <alignment vertical="center"/>
    </xf>
    <xf numFmtId="0" fontId="12" fillId="0" borderId="6" xfId="0" quotePrefix="1" applyFont="1" applyBorder="1" applyAlignment="1">
      <alignment vertical="center"/>
    </xf>
    <xf numFmtId="2" fontId="12" fillId="0" borderId="7" xfId="0" applyNumberFormat="1" applyFont="1" applyBorder="1" applyAlignment="1">
      <alignment vertical="center"/>
    </xf>
    <xf numFmtId="0" fontId="12" fillId="0" borderId="8" xfId="0" applyFont="1" applyBorder="1" applyAlignment="1">
      <alignment vertical="center"/>
    </xf>
    <xf numFmtId="0" fontId="13" fillId="4" borderId="6" xfId="0" applyFont="1" applyFill="1" applyBorder="1" applyAlignment="1">
      <alignment vertical="center"/>
    </xf>
    <xf numFmtId="4" fontId="13" fillId="4" borderId="7" xfId="0" applyNumberFormat="1" applyFont="1" applyFill="1" applyBorder="1" applyAlignment="1">
      <alignment vertical="center"/>
    </xf>
    <xf numFmtId="0" fontId="17" fillId="0" borderId="0" xfId="0" applyFont="1" applyAlignment="1">
      <alignment horizontal="center" vertical="center"/>
    </xf>
    <xf numFmtId="0" fontId="3" fillId="3" borderId="1" xfId="0" applyFont="1" applyFill="1" applyBorder="1" applyAlignment="1">
      <alignment vertical="center"/>
    </xf>
    <xf numFmtId="0" fontId="17" fillId="3" borderId="24" xfId="0" applyFont="1" applyFill="1" applyBorder="1" applyAlignment="1">
      <alignment vertical="center" wrapText="1"/>
    </xf>
    <xf numFmtId="0" fontId="2" fillId="3" borderId="9" xfId="0" applyFont="1" applyFill="1" applyBorder="1" applyAlignment="1">
      <alignment horizontal="center" vertical="center"/>
    </xf>
    <xf numFmtId="0" fontId="14" fillId="3" borderId="4" xfId="0" applyFont="1" applyFill="1" applyBorder="1" applyAlignment="1">
      <alignment vertical="center"/>
    </xf>
    <xf numFmtId="0" fontId="17" fillId="3" borderId="25" xfId="0" applyFont="1" applyFill="1" applyBorder="1" applyAlignment="1">
      <alignment vertical="center" wrapText="1"/>
    </xf>
    <xf numFmtId="0" fontId="11" fillId="3" borderId="10"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5" xfId="0" applyFont="1" applyFill="1" applyBorder="1" applyAlignment="1">
      <alignment horizontal="center" vertical="center"/>
    </xf>
    <xf numFmtId="0" fontId="3" fillId="3" borderId="6" xfId="0" applyFont="1" applyFill="1" applyBorder="1" applyAlignment="1">
      <alignment vertical="center"/>
    </xf>
    <xf numFmtId="0" fontId="17" fillId="3" borderId="26" xfId="0" applyFont="1" applyFill="1" applyBorder="1" applyAlignment="1">
      <alignment vertical="center" wrapText="1"/>
    </xf>
    <xf numFmtId="0" fontId="3" fillId="3" borderId="11"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8" xfId="0" applyFont="1" applyFill="1" applyBorder="1" applyAlignment="1">
      <alignment horizontal="center" vertical="center"/>
    </xf>
    <xf numFmtId="0" fontId="14"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16" fillId="3" borderId="36" xfId="0" applyFont="1" applyFill="1" applyBorder="1" applyAlignment="1">
      <alignment vertical="center"/>
    </xf>
    <xf numFmtId="0" fontId="15" fillId="3" borderId="37" xfId="0" applyFont="1" applyFill="1" applyBorder="1" applyAlignment="1">
      <alignment vertical="center"/>
    </xf>
    <xf numFmtId="0" fontId="15" fillId="3" borderId="38" xfId="0" applyFont="1" applyFill="1" applyBorder="1" applyAlignment="1">
      <alignment vertical="center"/>
    </xf>
    <xf numFmtId="0" fontId="16" fillId="3" borderId="1" xfId="0" applyFont="1" applyFill="1" applyBorder="1" applyAlignment="1">
      <alignment vertical="center"/>
    </xf>
    <xf numFmtId="0" fontId="12" fillId="3" borderId="2" xfId="0" applyFont="1" applyFill="1" applyBorder="1" applyAlignment="1">
      <alignment vertical="center"/>
    </xf>
    <xf numFmtId="4" fontId="12" fillId="3" borderId="2" xfId="0" applyNumberFormat="1" applyFont="1" applyFill="1" applyBorder="1" applyAlignment="1">
      <alignment vertical="center"/>
    </xf>
    <xf numFmtId="0" fontId="12" fillId="3" borderId="3" xfId="0" applyFont="1" applyFill="1" applyBorder="1" applyAlignment="1">
      <alignment vertical="center"/>
    </xf>
    <xf numFmtId="0" fontId="12" fillId="3" borderId="7" xfId="0" applyFont="1" applyFill="1" applyBorder="1" applyAlignment="1">
      <alignment vertical="center"/>
    </xf>
    <xf numFmtId="4" fontId="12" fillId="3" borderId="7" xfId="0" applyNumberFormat="1" applyFont="1" applyFill="1" applyBorder="1" applyAlignment="1">
      <alignment vertical="center"/>
    </xf>
    <xf numFmtId="0" fontId="12" fillId="3" borderId="8" xfId="0" applyFont="1" applyFill="1" applyBorder="1" applyAlignment="1">
      <alignment vertical="center"/>
    </xf>
    <xf numFmtId="0" fontId="12" fillId="0" borderId="1" xfId="0" applyFont="1" applyBorder="1" applyAlignment="1">
      <alignment vertical="center"/>
    </xf>
    <xf numFmtId="2" fontId="12" fillId="0" borderId="2" xfId="0" applyNumberFormat="1" applyFont="1" applyBorder="1" applyAlignment="1">
      <alignment vertical="center"/>
    </xf>
    <xf numFmtId="0" fontId="12" fillId="0" borderId="2" xfId="0" applyFont="1" applyBorder="1" applyAlignment="1">
      <alignment vertical="center"/>
    </xf>
    <xf numFmtId="4" fontId="12" fillId="0" borderId="2" xfId="0" applyNumberFormat="1" applyFont="1" applyBorder="1" applyAlignment="1">
      <alignment vertical="center"/>
    </xf>
    <xf numFmtId="0" fontId="12" fillId="0" borderId="3" xfId="0" applyFont="1" applyBorder="1" applyAlignment="1">
      <alignment vertical="center"/>
    </xf>
    <xf numFmtId="0" fontId="13" fillId="4" borderId="4" xfId="0" applyFont="1" applyFill="1" applyBorder="1" applyAlignment="1">
      <alignment vertical="center"/>
    </xf>
    <xf numFmtId="0" fontId="13" fillId="4" borderId="0" xfId="0" applyFont="1" applyFill="1" applyBorder="1" applyAlignment="1">
      <alignment vertical="center"/>
    </xf>
    <xf numFmtId="4" fontId="13" fillId="4" borderId="0" xfId="0" applyNumberFormat="1" applyFont="1" applyFill="1" applyBorder="1" applyAlignment="1">
      <alignment vertical="center"/>
    </xf>
    <xf numFmtId="0" fontId="13" fillId="4" borderId="5" xfId="0" applyFont="1" applyFill="1" applyBorder="1" applyAlignment="1">
      <alignment vertical="center"/>
    </xf>
    <xf numFmtId="0" fontId="12" fillId="0" borderId="39" xfId="0" applyFont="1" applyBorder="1" applyAlignment="1">
      <alignment vertical="center"/>
    </xf>
    <xf numFmtId="2" fontId="12" fillId="0" borderId="40" xfId="0" applyNumberFormat="1" applyFont="1" applyBorder="1" applyAlignment="1">
      <alignment vertical="center"/>
    </xf>
    <xf numFmtId="0" fontId="12" fillId="0" borderId="40" xfId="0" applyFont="1" applyBorder="1" applyAlignment="1">
      <alignment vertical="center"/>
    </xf>
    <xf numFmtId="4" fontId="12" fillId="0" borderId="40" xfId="0" applyNumberFormat="1" applyFont="1" applyBorder="1" applyAlignment="1">
      <alignment vertical="center"/>
    </xf>
    <xf numFmtId="0" fontId="12" fillId="0" borderId="41" xfId="0" applyFont="1" applyBorder="1" applyAlignment="1">
      <alignment vertical="center"/>
    </xf>
    <xf numFmtId="3" fontId="12" fillId="0" borderId="2" xfId="0" applyNumberFormat="1" applyFont="1" applyBorder="1" applyAlignment="1">
      <alignment vertical="center"/>
    </xf>
    <xf numFmtId="9" fontId="12" fillId="0" borderId="7" xfId="0" applyNumberFormat="1" applyFont="1" applyBorder="1" applyAlignment="1">
      <alignment vertical="center"/>
    </xf>
    <xf numFmtId="3" fontId="12" fillId="0" borderId="7" xfId="0" applyNumberFormat="1" applyFont="1" applyBorder="1" applyAlignment="1">
      <alignment vertical="center"/>
    </xf>
    <xf numFmtId="0" fontId="12" fillId="0" borderId="39" xfId="0" quotePrefix="1" applyFont="1" applyBorder="1" applyAlignment="1">
      <alignment vertical="center"/>
    </xf>
    <xf numFmtId="0" fontId="13" fillId="4" borderId="1" xfId="0" applyFont="1" applyFill="1" applyBorder="1" applyAlignment="1">
      <alignment vertical="center"/>
    </xf>
    <xf numFmtId="0" fontId="13" fillId="4" borderId="2" xfId="0" applyFont="1" applyFill="1" applyBorder="1" applyAlignment="1">
      <alignment vertical="center"/>
    </xf>
    <xf numFmtId="4" fontId="13" fillId="4" borderId="2" xfId="0" applyNumberFormat="1" applyFont="1" applyFill="1" applyBorder="1" applyAlignment="1">
      <alignment vertical="center"/>
    </xf>
    <xf numFmtId="0" fontId="13" fillId="4" borderId="3" xfId="0" applyFont="1" applyFill="1" applyBorder="1" applyAlignment="1">
      <alignment vertical="center"/>
    </xf>
    <xf numFmtId="0" fontId="18" fillId="0" borderId="31" xfId="0" applyFont="1" applyBorder="1" applyAlignment="1">
      <alignment vertical="center"/>
    </xf>
    <xf numFmtId="0" fontId="18" fillId="0" borderId="34" xfId="0" applyFont="1" applyBorder="1" applyAlignment="1">
      <alignment vertical="center"/>
    </xf>
    <xf numFmtId="49" fontId="17" fillId="0" borderId="0" xfId="0" applyNumberFormat="1" applyFont="1" applyAlignment="1">
      <alignment horizontal="right" vertical="center"/>
    </xf>
    <xf numFmtId="2" fontId="17" fillId="0" borderId="0" xfId="0" applyNumberFormat="1" applyFont="1" applyAlignment="1">
      <alignment vertical="center"/>
    </xf>
    <xf numFmtId="3" fontId="17" fillId="0" borderId="0" xfId="0" applyNumberFormat="1" applyFont="1" applyAlignment="1">
      <alignment vertical="center"/>
    </xf>
    <xf numFmtId="4" fontId="17" fillId="0" borderId="0" xfId="0" applyNumberFormat="1" applyFont="1" applyAlignment="1">
      <alignment vertical="center"/>
    </xf>
    <xf numFmtId="9" fontId="17" fillId="0" borderId="0" xfId="0" applyNumberFormat="1" applyFont="1" applyAlignment="1">
      <alignment vertical="center"/>
    </xf>
    <xf numFmtId="0" fontId="19" fillId="0" borderId="0" xfId="0" applyFont="1" applyAlignment="1">
      <alignment vertical="center"/>
    </xf>
    <xf numFmtId="0" fontId="20" fillId="4" borderId="0" xfId="0" applyFont="1" applyFill="1" applyBorder="1" applyAlignment="1">
      <alignment horizontal="right" vertical="center"/>
    </xf>
    <xf numFmtId="14" fontId="17" fillId="0" borderId="0" xfId="0" applyNumberFormat="1" applyFont="1" applyAlignment="1">
      <alignment horizontal="right" vertical="center"/>
    </xf>
    <xf numFmtId="0" fontId="12" fillId="0" borderId="0" xfId="0" applyFont="1" applyAlignment="1">
      <alignment horizontal="left" vertical="center" wrapText="1"/>
    </xf>
    <xf numFmtId="0" fontId="2" fillId="3" borderId="15" xfId="0" applyFont="1" applyFill="1" applyBorder="1" applyAlignment="1">
      <alignment horizontal="center" vertical="center"/>
    </xf>
    <xf numFmtId="0" fontId="2" fillId="3" borderId="3" xfId="0" applyFont="1" applyFill="1" applyBorder="1" applyAlignment="1">
      <alignment horizontal="center" vertical="center"/>
    </xf>
    <xf numFmtId="0" fontId="17" fillId="0" borderId="0" xfId="0" applyFont="1" applyAlignment="1">
      <alignment horizontal="left" vertical="top" wrapText="1"/>
    </xf>
    <xf numFmtId="0" fontId="2" fillId="0" borderId="0" xfId="0" applyFont="1" applyBorder="1" applyAlignment="1">
      <alignment horizontal="left" vertical="center" wrapText="1"/>
    </xf>
    <xf numFmtId="0" fontId="20" fillId="0" borderId="2" xfId="0" applyFont="1" applyBorder="1" applyAlignment="1">
      <alignment horizontal="right" vertical="center"/>
    </xf>
    <xf numFmtId="0" fontId="20" fillId="0" borderId="7" xfId="0" applyFont="1" applyBorder="1" applyAlignment="1">
      <alignment horizontal="righ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528172</xdr:colOff>
      <xdr:row>0</xdr:row>
      <xdr:rowOff>53340</xdr:rowOff>
    </xdr:from>
    <xdr:to>
      <xdr:col>10</xdr:col>
      <xdr:colOff>533400</xdr:colOff>
      <xdr:row>1</xdr:row>
      <xdr:rowOff>350676</xdr:rowOff>
    </xdr:to>
    <xdr:pic>
      <xdr:nvPicPr>
        <xdr:cNvPr id="3" name="Grafik 2"/>
        <xdr:cNvPicPr>
          <a:picLocks noChangeAspect="1"/>
        </xdr:cNvPicPr>
      </xdr:nvPicPr>
      <xdr:blipFill>
        <a:blip xmlns:r="http://schemas.openxmlformats.org/officeDocument/2006/relationships" r:embed="rId1"/>
        <a:stretch>
          <a:fillRect/>
        </a:stretch>
      </xdr:blipFill>
      <xdr:spPr>
        <a:xfrm>
          <a:off x="5008732" y="53340"/>
          <a:ext cx="1734968" cy="564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tabSelected="1" zoomScaleNormal="100" zoomScaleSheetLayoutView="100" workbookViewId="0"/>
  </sheetViews>
  <sheetFormatPr baseColWidth="10" defaultRowHeight="13.2" x14ac:dyDescent="0.3"/>
  <cols>
    <col min="1" max="1" width="19" style="2" customWidth="1"/>
    <col min="2" max="2" width="8.5546875" style="2" customWidth="1"/>
    <col min="3" max="3" width="11.109375" style="2" customWidth="1"/>
    <col min="4" max="4" width="11.6640625" style="2" bestFit="1" customWidth="1"/>
    <col min="5" max="5" width="11.77734375" style="2" bestFit="1" customWidth="1"/>
    <col min="6" max="6" width="3.21875" style="3" customWidth="1"/>
    <col min="7" max="7" width="8.77734375" style="2" bestFit="1" customWidth="1"/>
    <col min="8" max="8" width="6.77734375" style="2" bestFit="1" customWidth="1"/>
    <col min="9" max="9" width="1.77734375" style="4" bestFit="1" customWidth="1"/>
    <col min="10" max="10" width="7.88671875" style="2" bestFit="1" customWidth="1"/>
    <col min="11" max="11" width="7.88671875" style="2" customWidth="1"/>
    <col min="12" max="12" width="6.5546875" style="2" bestFit="1" customWidth="1"/>
    <col min="13" max="13" width="6.77734375" style="2" bestFit="1" customWidth="1"/>
    <col min="14" max="14" width="12.21875" style="2" customWidth="1"/>
    <col min="15" max="15" width="11.6640625" style="2" bestFit="1" customWidth="1"/>
    <col min="16" max="16" width="11.77734375" style="2" bestFit="1" customWidth="1"/>
    <col min="17" max="17" width="6.21875" style="2" bestFit="1" customWidth="1"/>
    <col min="18" max="16384" width="11.5546875" style="2"/>
  </cols>
  <sheetData>
    <row r="1" spans="1:18" ht="21" x14ac:dyDescent="0.3">
      <c r="A1" s="1" t="s">
        <v>23</v>
      </c>
      <c r="L1" s="5"/>
    </row>
    <row r="2" spans="1:18" ht="29.4" customHeight="1" x14ac:dyDescent="0.3">
      <c r="A2" s="6"/>
      <c r="F2" s="2"/>
      <c r="L2" s="6"/>
    </row>
    <row r="3" spans="1:18" ht="13.8" x14ac:dyDescent="0.3">
      <c r="A3" s="7" t="s">
        <v>25</v>
      </c>
      <c r="B3" s="8"/>
      <c r="C3" s="8"/>
      <c r="D3" s="8"/>
      <c r="I3" s="9"/>
      <c r="J3" s="45"/>
      <c r="K3" s="114">
        <v>44966</v>
      </c>
      <c r="L3" s="8"/>
      <c r="M3" s="8"/>
      <c r="N3" s="8"/>
      <c r="O3" s="8"/>
    </row>
    <row r="4" spans="1:18" ht="13.8" x14ac:dyDescent="0.3">
      <c r="A4" s="7"/>
      <c r="B4" s="8"/>
      <c r="C4" s="8"/>
      <c r="D4" s="8"/>
      <c r="I4" s="9"/>
      <c r="J4" s="8"/>
      <c r="L4" s="8"/>
      <c r="M4" s="8"/>
      <c r="N4" s="8"/>
      <c r="O4" s="8"/>
    </row>
    <row r="5" spans="1:18" ht="82.2" customHeight="1" x14ac:dyDescent="0.3">
      <c r="A5" s="115" t="s">
        <v>61</v>
      </c>
      <c r="B5" s="115"/>
      <c r="C5" s="115"/>
      <c r="D5" s="115"/>
      <c r="E5" s="115"/>
      <c r="F5" s="115"/>
      <c r="G5" s="115"/>
      <c r="H5" s="115"/>
      <c r="I5" s="115"/>
      <c r="J5" s="115"/>
      <c r="K5" s="115"/>
      <c r="L5" s="8"/>
      <c r="M5" s="8"/>
      <c r="N5" s="8"/>
      <c r="O5" s="8"/>
    </row>
    <row r="6" spans="1:18" ht="17.399999999999999" customHeight="1" thickBot="1" x14ac:dyDescent="0.35">
      <c r="A6" s="6"/>
      <c r="L6" s="6"/>
    </row>
    <row r="7" spans="1:18" ht="13.8" customHeight="1" x14ac:dyDescent="0.3">
      <c r="A7" s="10" t="s">
        <v>0</v>
      </c>
      <c r="B7" s="105" t="s">
        <v>30</v>
      </c>
      <c r="C7" s="11" t="s">
        <v>20</v>
      </c>
      <c r="D7" s="12"/>
      <c r="G7" s="118" t="s">
        <v>64</v>
      </c>
      <c r="H7" s="118"/>
      <c r="I7" s="118"/>
      <c r="J7" s="118"/>
      <c r="K7" s="118"/>
      <c r="M7" s="13"/>
      <c r="N7" s="14"/>
      <c r="O7" s="15"/>
    </row>
    <row r="8" spans="1:18" ht="14.4" thickBot="1" x14ac:dyDescent="0.35">
      <c r="A8" s="16" t="s">
        <v>3</v>
      </c>
      <c r="B8" s="106" t="s">
        <v>31</v>
      </c>
      <c r="C8" s="17">
        <v>15000</v>
      </c>
      <c r="D8" s="18" t="s">
        <v>24</v>
      </c>
      <c r="G8" s="118"/>
      <c r="H8" s="118"/>
      <c r="I8" s="118"/>
      <c r="J8" s="118"/>
      <c r="K8" s="118"/>
      <c r="L8" s="19"/>
      <c r="M8" s="13"/>
      <c r="N8" s="20"/>
      <c r="O8" s="15"/>
    </row>
    <row r="9" spans="1:18" ht="18" customHeight="1" x14ac:dyDescent="0.3">
      <c r="G9" s="118"/>
      <c r="H9" s="118"/>
      <c r="I9" s="118"/>
      <c r="J9" s="118"/>
      <c r="K9" s="118"/>
    </row>
    <row r="10" spans="1:18" ht="14.4" customHeight="1" x14ac:dyDescent="0.3">
      <c r="A10" s="55"/>
      <c r="B10" s="56"/>
      <c r="C10" s="57" t="s">
        <v>14</v>
      </c>
      <c r="D10" s="116" t="s">
        <v>4</v>
      </c>
      <c r="E10" s="117"/>
      <c r="F10" s="107"/>
      <c r="G10" s="45"/>
      <c r="H10" s="45"/>
      <c r="I10" s="54"/>
      <c r="J10" s="45"/>
      <c r="K10" s="45"/>
    </row>
    <row r="11" spans="1:18" ht="13.8" x14ac:dyDescent="0.3">
      <c r="A11" s="58" t="s">
        <v>26</v>
      </c>
      <c r="B11" s="59"/>
      <c r="C11" s="60" t="s">
        <v>27</v>
      </c>
      <c r="D11" s="61" t="s">
        <v>27</v>
      </c>
      <c r="E11" s="62" t="s">
        <v>27</v>
      </c>
      <c r="F11" s="107"/>
      <c r="G11" s="118" t="s">
        <v>28</v>
      </c>
      <c r="H11" s="118"/>
      <c r="I11" s="118"/>
      <c r="J11" s="118"/>
      <c r="K11" s="118"/>
    </row>
    <row r="12" spans="1:18" x14ac:dyDescent="0.3">
      <c r="A12" s="63"/>
      <c r="B12" s="64"/>
      <c r="C12" s="65" t="s">
        <v>15</v>
      </c>
      <c r="D12" s="66" t="s">
        <v>16</v>
      </c>
      <c r="E12" s="67" t="s">
        <v>17</v>
      </c>
      <c r="F12" s="107"/>
      <c r="G12" s="118"/>
      <c r="H12" s="118"/>
      <c r="I12" s="118"/>
      <c r="J12" s="118"/>
      <c r="K12" s="118"/>
      <c r="R12" s="21"/>
    </row>
    <row r="13" spans="1:18" x14ac:dyDescent="0.3">
      <c r="A13" s="22" t="s">
        <v>8</v>
      </c>
      <c r="B13" s="23" t="s">
        <v>18</v>
      </c>
      <c r="C13" s="24">
        <v>28.36</v>
      </c>
      <c r="D13" s="25">
        <v>4.46</v>
      </c>
      <c r="E13" s="26">
        <f>D13*12</f>
        <v>53.519999999999996</v>
      </c>
      <c r="F13" s="107"/>
      <c r="G13" s="45"/>
      <c r="H13" s="45"/>
      <c r="I13" s="54"/>
      <c r="J13" s="45"/>
      <c r="K13" s="45"/>
      <c r="R13" s="27"/>
    </row>
    <row r="14" spans="1:18" x14ac:dyDescent="0.3">
      <c r="A14" s="28" t="s">
        <v>9</v>
      </c>
      <c r="B14" s="29" t="s">
        <v>19</v>
      </c>
      <c r="C14" s="30">
        <v>24.93</v>
      </c>
      <c r="D14" s="31">
        <v>11.15</v>
      </c>
      <c r="E14" s="32">
        <f>D14*12</f>
        <v>133.80000000000001</v>
      </c>
      <c r="F14" s="107"/>
      <c r="G14" s="45"/>
      <c r="H14" s="45"/>
      <c r="I14" s="54"/>
      <c r="J14" s="45"/>
      <c r="K14" s="45"/>
      <c r="R14" s="27"/>
    </row>
    <row r="15" spans="1:18" x14ac:dyDescent="0.3">
      <c r="A15" s="22" t="s">
        <v>10</v>
      </c>
      <c r="B15" s="23" t="s">
        <v>20</v>
      </c>
      <c r="C15" s="24">
        <v>23.75</v>
      </c>
      <c r="D15" s="25">
        <v>10.25</v>
      </c>
      <c r="E15" s="26">
        <f t="shared" ref="E15:E19" si="0">D15*12</f>
        <v>123</v>
      </c>
      <c r="F15" s="107"/>
      <c r="G15" s="45"/>
      <c r="H15" s="45"/>
      <c r="I15" s="54"/>
      <c r="J15" s="45"/>
      <c r="K15" s="45"/>
      <c r="R15" s="27"/>
    </row>
    <row r="16" spans="1:18" x14ac:dyDescent="0.3">
      <c r="A16" s="33" t="s">
        <v>11</v>
      </c>
      <c r="B16" s="34" t="s">
        <v>21</v>
      </c>
      <c r="C16" s="35">
        <v>23.7</v>
      </c>
      <c r="D16" s="36">
        <v>13.82</v>
      </c>
      <c r="E16" s="37">
        <f t="shared" si="0"/>
        <v>165.84</v>
      </c>
      <c r="F16" s="107"/>
      <c r="G16" s="45"/>
      <c r="H16" s="45"/>
      <c r="I16" s="54"/>
      <c r="J16" s="45"/>
      <c r="K16" s="45"/>
    </row>
    <row r="17" spans="1:12" x14ac:dyDescent="0.3">
      <c r="A17" s="28" t="s">
        <v>12</v>
      </c>
      <c r="B17" s="29" t="s">
        <v>22</v>
      </c>
      <c r="C17" s="30">
        <v>23.65</v>
      </c>
      <c r="D17" s="31">
        <v>20.059999999999999</v>
      </c>
      <c r="E17" s="32">
        <f t="shared" si="0"/>
        <v>240.71999999999997</v>
      </c>
      <c r="F17" s="107"/>
      <c r="G17" s="45"/>
      <c r="H17" s="45"/>
      <c r="I17" s="54"/>
      <c r="J17" s="45"/>
      <c r="K17" s="45"/>
    </row>
    <row r="18" spans="1:12" x14ac:dyDescent="0.3">
      <c r="A18" s="22" t="s">
        <v>10</v>
      </c>
      <c r="B18" s="23" t="s">
        <v>1</v>
      </c>
      <c r="C18" s="24">
        <v>23.59</v>
      </c>
      <c r="D18" s="25">
        <v>29.89</v>
      </c>
      <c r="E18" s="26">
        <f t="shared" si="0"/>
        <v>358.68</v>
      </c>
      <c r="F18" s="107"/>
      <c r="G18" s="45"/>
      <c r="H18" s="45"/>
      <c r="I18" s="54"/>
      <c r="J18" s="45"/>
      <c r="K18" s="45"/>
    </row>
    <row r="19" spans="1:12" x14ac:dyDescent="0.3">
      <c r="A19" s="28" t="s">
        <v>13</v>
      </c>
      <c r="B19" s="29" t="s">
        <v>2</v>
      </c>
      <c r="C19" s="30">
        <v>23.54</v>
      </c>
      <c r="D19" s="31">
        <v>89.16</v>
      </c>
      <c r="E19" s="32">
        <f t="shared" si="0"/>
        <v>1069.92</v>
      </c>
      <c r="F19" s="107"/>
      <c r="G19" s="45"/>
      <c r="H19" s="45"/>
      <c r="I19" s="54"/>
      <c r="J19" s="45"/>
      <c r="K19" s="45"/>
    </row>
    <row r="20" spans="1:12" ht="18" customHeight="1" x14ac:dyDescent="0.3">
      <c r="F20" s="107"/>
      <c r="G20" s="45"/>
      <c r="H20" s="45"/>
      <c r="I20" s="54"/>
      <c r="J20" s="45"/>
      <c r="K20" s="45"/>
    </row>
    <row r="21" spans="1:12" ht="19.2" customHeight="1" x14ac:dyDescent="0.3">
      <c r="A21" s="68" t="s">
        <v>57</v>
      </c>
      <c r="B21" s="69"/>
      <c r="C21" s="69"/>
      <c r="D21" s="69"/>
      <c r="E21" s="70"/>
      <c r="F21" s="107"/>
      <c r="G21" s="45"/>
      <c r="H21" s="45"/>
      <c r="I21" s="54"/>
      <c r="J21" s="45"/>
      <c r="K21" s="45"/>
    </row>
    <row r="22" spans="1:12" x14ac:dyDescent="0.3">
      <c r="A22" s="63" t="s">
        <v>62</v>
      </c>
      <c r="B22" s="71"/>
      <c r="C22" s="71"/>
      <c r="D22" s="71"/>
      <c r="E22" s="72"/>
      <c r="F22" s="107"/>
      <c r="G22" s="45"/>
      <c r="H22" s="45"/>
      <c r="I22" s="54"/>
      <c r="J22" s="45"/>
      <c r="K22" s="45"/>
    </row>
    <row r="23" spans="1:12" x14ac:dyDescent="0.3">
      <c r="A23" s="83" t="s">
        <v>5</v>
      </c>
      <c r="B23" s="84">
        <f>IF(C$7=B$13,C$13,
IF(C$7=B$14,C$14,
IF(C$7=B$15,C$15,
IF(C$7=B$16,C$16,
IF(C$7=B$17,C$17,
IF(C$7=B$18,C$18,
IF(C$7=B$19,C$19)))))))</f>
        <v>23.75</v>
      </c>
      <c r="C23" s="85" t="s">
        <v>6</v>
      </c>
      <c r="D23" s="86">
        <f>B23*C8/100</f>
        <v>3562.5</v>
      </c>
      <c r="E23" s="87" t="s">
        <v>7</v>
      </c>
      <c r="F23" s="107" t="s">
        <v>38</v>
      </c>
      <c r="G23" s="108">
        <f>B23</f>
        <v>23.75</v>
      </c>
      <c r="H23" s="45" t="s">
        <v>6</v>
      </c>
      <c r="I23" s="54" t="s">
        <v>39</v>
      </c>
      <c r="J23" s="109">
        <f>C8</f>
        <v>15000</v>
      </c>
      <c r="K23" s="45" t="s">
        <v>45</v>
      </c>
    </row>
    <row r="24" spans="1:12" x14ac:dyDescent="0.3">
      <c r="A24" s="92" t="s">
        <v>4</v>
      </c>
      <c r="B24" s="93">
        <f>IF(C$7=B$13,D$13,
IF(C$7=B$14,D$14,
IF(C$7=B$15,D$15,
IF(C$7=B$16,D$16,
IF(C$7=B$17,D$17,
IF(C$7=B$18,D$18,
IF(C$7=B$19,D$19)))))))</f>
        <v>10.25</v>
      </c>
      <c r="C24" s="94" t="s">
        <v>32</v>
      </c>
      <c r="D24" s="95">
        <f>B24*12</f>
        <v>123</v>
      </c>
      <c r="E24" s="96" t="s">
        <v>7</v>
      </c>
      <c r="F24" s="107" t="s">
        <v>38</v>
      </c>
      <c r="G24" s="108">
        <f>B24</f>
        <v>10.25</v>
      </c>
      <c r="H24" s="45" t="s">
        <v>32</v>
      </c>
      <c r="I24" s="54" t="s">
        <v>39</v>
      </c>
      <c r="J24" s="45">
        <v>12</v>
      </c>
      <c r="K24" s="45" t="s">
        <v>41</v>
      </c>
    </row>
    <row r="25" spans="1:12" ht="15.6" x14ac:dyDescent="0.3">
      <c r="A25" s="88" t="s">
        <v>58</v>
      </c>
      <c r="B25" s="89">
        <v>2023</v>
      </c>
      <c r="C25" s="113" t="s">
        <v>56</v>
      </c>
      <c r="D25" s="90">
        <f>SUM(D23:D24)</f>
        <v>3685.5</v>
      </c>
      <c r="E25" s="91" t="s">
        <v>7</v>
      </c>
      <c r="F25" s="107" t="s">
        <v>38</v>
      </c>
      <c r="G25" s="110">
        <f>D23</f>
        <v>3562.5</v>
      </c>
      <c r="H25" s="45" t="s">
        <v>7</v>
      </c>
      <c r="I25" s="54" t="s">
        <v>29</v>
      </c>
      <c r="J25" s="110">
        <f>D24</f>
        <v>123</v>
      </c>
      <c r="K25" s="45" t="s">
        <v>7</v>
      </c>
      <c r="L25" s="38"/>
    </row>
    <row r="26" spans="1:12" x14ac:dyDescent="0.3">
      <c r="A26" s="52" t="s">
        <v>47</v>
      </c>
      <c r="B26" s="46"/>
      <c r="C26" s="47"/>
      <c r="D26" s="53">
        <f>D25/11</f>
        <v>335.04545454545456</v>
      </c>
      <c r="E26" s="48" t="s">
        <v>32</v>
      </c>
      <c r="F26" s="107" t="s">
        <v>38</v>
      </c>
      <c r="G26" s="110">
        <f>D25</f>
        <v>3685.5</v>
      </c>
      <c r="H26" s="45" t="s">
        <v>7</v>
      </c>
      <c r="I26" s="54" t="s">
        <v>40</v>
      </c>
      <c r="J26" s="45">
        <v>11</v>
      </c>
      <c r="K26" s="45" t="s">
        <v>65</v>
      </c>
    </row>
    <row r="27" spans="1:12" ht="18" customHeight="1" x14ac:dyDescent="0.3">
      <c r="A27" s="41"/>
      <c r="B27" s="41"/>
      <c r="C27" s="41"/>
      <c r="D27" s="41"/>
      <c r="E27" s="41"/>
      <c r="F27" s="107"/>
      <c r="G27" s="45"/>
      <c r="H27" s="45"/>
      <c r="I27" s="54"/>
      <c r="J27" s="45"/>
      <c r="K27" s="45"/>
    </row>
    <row r="28" spans="1:12" ht="19.2" customHeight="1" x14ac:dyDescent="0.3">
      <c r="A28" s="73" t="s">
        <v>44</v>
      </c>
      <c r="B28" s="74"/>
      <c r="C28" s="74"/>
      <c r="D28" s="74"/>
      <c r="E28" s="75"/>
      <c r="F28" s="107"/>
      <c r="G28" s="45"/>
      <c r="H28" s="45"/>
      <c r="I28" s="54"/>
      <c r="J28" s="45"/>
      <c r="K28" s="45"/>
    </row>
    <row r="29" spans="1:12" ht="14.4" customHeight="1" x14ac:dyDescent="0.3">
      <c r="A29" s="83" t="s">
        <v>48</v>
      </c>
      <c r="B29" s="85"/>
      <c r="C29" s="120" t="s">
        <v>52</v>
      </c>
      <c r="D29" s="97">
        <f>C8</f>
        <v>15000</v>
      </c>
      <c r="E29" s="87" t="s">
        <v>45</v>
      </c>
      <c r="F29" s="107"/>
      <c r="G29" s="45"/>
      <c r="H29" s="45"/>
      <c r="I29" s="54"/>
      <c r="J29" s="45"/>
      <c r="K29" s="45"/>
    </row>
    <row r="30" spans="1:12" x14ac:dyDescent="0.3">
      <c r="A30" s="39" t="s">
        <v>33</v>
      </c>
      <c r="B30" s="98">
        <v>0.8</v>
      </c>
      <c r="C30" s="121"/>
      <c r="D30" s="99">
        <f>C8*B30</f>
        <v>12000</v>
      </c>
      <c r="E30" s="51" t="s">
        <v>45</v>
      </c>
      <c r="F30" s="107" t="s">
        <v>38</v>
      </c>
      <c r="G30" s="45"/>
      <c r="H30" s="111">
        <v>0.8</v>
      </c>
      <c r="I30" s="54" t="s">
        <v>39</v>
      </c>
      <c r="J30" s="109">
        <f>C8</f>
        <v>15000</v>
      </c>
      <c r="K30" s="112" t="s">
        <v>45</v>
      </c>
    </row>
    <row r="31" spans="1:12" x14ac:dyDescent="0.3">
      <c r="A31" s="83" t="s">
        <v>55</v>
      </c>
      <c r="B31" s="85"/>
      <c r="C31" s="85"/>
      <c r="D31" s="84">
        <f>B23</f>
        <v>23.75</v>
      </c>
      <c r="E31" s="87" t="s">
        <v>6</v>
      </c>
      <c r="F31" s="107"/>
      <c r="G31" s="45"/>
      <c r="H31" s="45"/>
      <c r="I31" s="54"/>
      <c r="J31" s="45"/>
      <c r="K31" s="45"/>
    </row>
    <row r="32" spans="1:12" x14ac:dyDescent="0.3">
      <c r="A32" s="100" t="s">
        <v>34</v>
      </c>
      <c r="B32" s="94"/>
      <c r="C32" s="94"/>
      <c r="D32" s="93">
        <v>-12</v>
      </c>
      <c r="E32" s="96" t="s">
        <v>6</v>
      </c>
      <c r="F32" s="107"/>
      <c r="G32" s="45"/>
      <c r="H32" s="45"/>
      <c r="I32" s="54"/>
      <c r="J32" s="45"/>
      <c r="K32" s="45"/>
    </row>
    <row r="33" spans="1:11" x14ac:dyDescent="0.3">
      <c r="A33" s="49" t="s">
        <v>35</v>
      </c>
      <c r="B33" s="40"/>
      <c r="C33" s="40"/>
      <c r="D33" s="50">
        <f>D31+D32</f>
        <v>11.75</v>
      </c>
      <c r="E33" s="51" t="s">
        <v>6</v>
      </c>
      <c r="F33" s="107" t="s">
        <v>38</v>
      </c>
      <c r="G33" s="108">
        <f>D31</f>
        <v>23.75</v>
      </c>
      <c r="H33" s="45" t="s">
        <v>6</v>
      </c>
      <c r="I33" s="54" t="s">
        <v>46</v>
      </c>
      <c r="J33" s="108">
        <f>-D32</f>
        <v>12</v>
      </c>
      <c r="K33" s="45" t="s">
        <v>6</v>
      </c>
    </row>
    <row r="34" spans="1:11" x14ac:dyDescent="0.3">
      <c r="A34" s="101" t="s">
        <v>60</v>
      </c>
      <c r="B34" s="102">
        <v>2023</v>
      </c>
      <c r="C34" s="102"/>
      <c r="D34" s="103">
        <f>D33*D30/100</f>
        <v>1410</v>
      </c>
      <c r="E34" s="104" t="s">
        <v>7</v>
      </c>
      <c r="F34" s="107" t="s">
        <v>38</v>
      </c>
      <c r="G34" s="108">
        <f>D33</f>
        <v>11.75</v>
      </c>
      <c r="H34" s="45" t="s">
        <v>6</v>
      </c>
      <c r="I34" s="54" t="s">
        <v>39</v>
      </c>
      <c r="J34" s="109">
        <f>D30</f>
        <v>12000</v>
      </c>
      <c r="K34" s="112" t="s">
        <v>45</v>
      </c>
    </row>
    <row r="35" spans="1:11" x14ac:dyDescent="0.3">
      <c r="A35" s="52" t="s">
        <v>36</v>
      </c>
      <c r="B35" s="47"/>
      <c r="C35" s="47"/>
      <c r="D35" s="53">
        <f>D34/11</f>
        <v>128.18181818181819</v>
      </c>
      <c r="E35" s="48" t="s">
        <v>32</v>
      </c>
      <c r="F35" s="107" t="s">
        <v>38</v>
      </c>
      <c r="G35" s="110">
        <f>D34</f>
        <v>1410</v>
      </c>
      <c r="H35" s="45" t="s">
        <v>7</v>
      </c>
      <c r="I35" s="54" t="s">
        <v>40</v>
      </c>
      <c r="J35" s="109">
        <v>11</v>
      </c>
      <c r="K35" s="45" t="s">
        <v>65</v>
      </c>
    </row>
    <row r="36" spans="1:11" ht="18" customHeight="1" x14ac:dyDescent="0.3">
      <c r="A36" s="7"/>
      <c r="B36" s="7"/>
      <c r="C36" s="7"/>
      <c r="D36" s="42"/>
      <c r="E36" s="7"/>
      <c r="F36" s="107"/>
      <c r="G36" s="45"/>
      <c r="H36" s="45"/>
      <c r="I36" s="54"/>
      <c r="J36" s="45"/>
      <c r="K36" s="45"/>
    </row>
    <row r="37" spans="1:11" ht="19.2" customHeight="1" x14ac:dyDescent="0.3">
      <c r="A37" s="76" t="s">
        <v>37</v>
      </c>
      <c r="B37" s="77"/>
      <c r="C37" s="77"/>
      <c r="D37" s="78"/>
      <c r="E37" s="79"/>
      <c r="F37" s="107"/>
      <c r="G37" s="45"/>
      <c r="H37" s="45"/>
      <c r="I37" s="54"/>
      <c r="J37" s="45"/>
      <c r="K37" s="45"/>
    </row>
    <row r="38" spans="1:11" x14ac:dyDescent="0.3">
      <c r="A38" s="63" t="s">
        <v>63</v>
      </c>
      <c r="B38" s="80"/>
      <c r="C38" s="80"/>
      <c r="D38" s="81"/>
      <c r="E38" s="82"/>
      <c r="F38" s="107"/>
      <c r="G38" s="45"/>
      <c r="H38" s="45"/>
      <c r="I38" s="54"/>
      <c r="J38" s="45"/>
      <c r="K38" s="45"/>
    </row>
    <row r="39" spans="1:11" x14ac:dyDescent="0.3">
      <c r="A39" s="83" t="s">
        <v>58</v>
      </c>
      <c r="B39" s="85">
        <v>2023</v>
      </c>
      <c r="C39" s="85"/>
      <c r="D39" s="86">
        <f>D25</f>
        <v>3685.5</v>
      </c>
      <c r="E39" s="87" t="s">
        <v>7</v>
      </c>
      <c r="F39" s="107"/>
      <c r="G39" s="45"/>
      <c r="H39" s="45"/>
      <c r="I39" s="54"/>
      <c r="J39" s="45"/>
      <c r="K39" s="45"/>
    </row>
    <row r="40" spans="1:11" x14ac:dyDescent="0.3">
      <c r="A40" s="100" t="s">
        <v>59</v>
      </c>
      <c r="B40" s="94">
        <v>2023</v>
      </c>
      <c r="C40" s="94"/>
      <c r="D40" s="95">
        <f>-D34</f>
        <v>-1410</v>
      </c>
      <c r="E40" s="96" t="s">
        <v>7</v>
      </c>
      <c r="F40" s="107"/>
      <c r="G40" s="45"/>
      <c r="H40" s="45"/>
      <c r="I40" s="54"/>
      <c r="J40" s="45"/>
      <c r="K40" s="45"/>
    </row>
    <row r="41" spans="1:11" s="43" customFormat="1" x14ac:dyDescent="0.3">
      <c r="A41" s="52" t="s">
        <v>51</v>
      </c>
      <c r="B41" s="47"/>
      <c r="C41" s="47"/>
      <c r="D41" s="53">
        <f>D39+D40</f>
        <v>2275.5</v>
      </c>
      <c r="E41" s="48" t="s">
        <v>7</v>
      </c>
      <c r="F41" s="107" t="s">
        <v>38</v>
      </c>
      <c r="G41" s="110">
        <f>D39</f>
        <v>3685.5</v>
      </c>
      <c r="H41" s="45" t="s">
        <v>7</v>
      </c>
      <c r="I41" s="54" t="s">
        <v>46</v>
      </c>
      <c r="J41" s="110">
        <f>-D40</f>
        <v>1410</v>
      </c>
      <c r="K41" s="45" t="s">
        <v>7</v>
      </c>
    </row>
    <row r="42" spans="1:11" x14ac:dyDescent="0.3">
      <c r="A42" s="83" t="s">
        <v>49</v>
      </c>
      <c r="B42" s="85"/>
      <c r="C42" s="85"/>
      <c r="D42" s="86">
        <f>D26</f>
        <v>335.04545454545456</v>
      </c>
      <c r="E42" s="87" t="s">
        <v>32</v>
      </c>
      <c r="F42" s="107"/>
      <c r="G42" s="45"/>
      <c r="H42" s="45"/>
      <c r="I42" s="54"/>
      <c r="J42" s="45"/>
      <c r="K42" s="45"/>
    </row>
    <row r="43" spans="1:11" x14ac:dyDescent="0.3">
      <c r="A43" s="100" t="s">
        <v>50</v>
      </c>
      <c r="B43" s="94"/>
      <c r="C43" s="94"/>
      <c r="D43" s="95">
        <f>-D35</f>
        <v>-128.18181818181819</v>
      </c>
      <c r="E43" s="96" t="s">
        <v>32</v>
      </c>
      <c r="F43" s="107"/>
      <c r="G43" s="45"/>
      <c r="H43" s="45"/>
      <c r="I43" s="54"/>
      <c r="J43" s="45"/>
      <c r="K43" s="45"/>
    </row>
    <row r="44" spans="1:11" s="43" customFormat="1" x14ac:dyDescent="0.3">
      <c r="A44" s="52" t="s">
        <v>42</v>
      </c>
      <c r="B44" s="47"/>
      <c r="C44" s="47"/>
      <c r="D44" s="53">
        <f>D42+D43</f>
        <v>206.86363636363637</v>
      </c>
      <c r="E44" s="48" t="s">
        <v>32</v>
      </c>
      <c r="F44" s="107" t="s">
        <v>38</v>
      </c>
      <c r="G44" s="110">
        <f>D42</f>
        <v>335.04545454545456</v>
      </c>
      <c r="H44" s="45" t="s">
        <v>32</v>
      </c>
      <c r="I44" s="54" t="s">
        <v>46</v>
      </c>
      <c r="J44" s="110">
        <f>-D43</f>
        <v>128.18181818181819</v>
      </c>
      <c r="K44" s="45" t="s">
        <v>32</v>
      </c>
    </row>
    <row r="45" spans="1:11" x14ac:dyDescent="0.3">
      <c r="A45" s="7"/>
      <c r="B45" s="7"/>
      <c r="C45" s="7"/>
      <c r="D45" s="42"/>
      <c r="E45" s="7"/>
    </row>
    <row r="46" spans="1:11" x14ac:dyDescent="0.3">
      <c r="A46" s="118" t="s">
        <v>53</v>
      </c>
      <c r="B46" s="118"/>
      <c r="C46" s="118"/>
      <c r="D46" s="118"/>
      <c r="E46" s="118"/>
      <c r="F46" s="118"/>
      <c r="G46" s="118"/>
      <c r="H46" s="118"/>
      <c r="I46" s="118"/>
      <c r="J46" s="118"/>
      <c r="K46" s="118"/>
    </row>
    <row r="47" spans="1:11" ht="34.200000000000003" customHeight="1" x14ac:dyDescent="0.3">
      <c r="A47" s="118" t="s">
        <v>54</v>
      </c>
      <c r="B47" s="118"/>
      <c r="C47" s="118"/>
      <c r="D47" s="118"/>
      <c r="E47" s="118"/>
      <c r="F47" s="118"/>
      <c r="G47" s="118"/>
      <c r="H47" s="118"/>
      <c r="I47" s="118"/>
      <c r="J47" s="118"/>
      <c r="K47" s="118"/>
    </row>
    <row r="48" spans="1:11" x14ac:dyDescent="0.3">
      <c r="B48" s="7"/>
      <c r="C48" s="7"/>
      <c r="D48" s="42"/>
      <c r="E48" s="7"/>
    </row>
    <row r="49" spans="1:11" ht="28.8" customHeight="1" x14ac:dyDescent="0.3">
      <c r="A49" s="119" t="s">
        <v>43</v>
      </c>
      <c r="B49" s="119"/>
      <c r="C49" s="119"/>
      <c r="D49" s="119"/>
      <c r="E49" s="119"/>
      <c r="F49" s="119"/>
      <c r="G49" s="119"/>
      <c r="H49" s="119"/>
      <c r="I49" s="119"/>
      <c r="J49" s="119"/>
      <c r="K49" s="119"/>
    </row>
    <row r="54" spans="1:11" x14ac:dyDescent="0.3">
      <c r="A54" s="44"/>
    </row>
  </sheetData>
  <sheetProtection algorithmName="SHA-512" hashValue="juznIuGgZtfkRVFP/vfJSxI7OIvUrWTLfYKn+Q3aL7Nj93HrBosjmoat8kPQuU/K4+8Ncr4bq9WhSLp3R6hnlQ==" saltValue="QDsmojwjrk/mOyqQARs+6A==" spinCount="100000" sheet="1" objects="1" scenarios="1"/>
  <mergeCells count="8">
    <mergeCell ref="A5:K5"/>
    <mergeCell ref="D10:E10"/>
    <mergeCell ref="G7:K9"/>
    <mergeCell ref="A49:K49"/>
    <mergeCell ref="G11:K12"/>
    <mergeCell ref="A46:K46"/>
    <mergeCell ref="A47:K47"/>
    <mergeCell ref="C29:C30"/>
  </mergeCells>
  <dataValidations count="1">
    <dataValidation type="list" allowBlank="1" showInputMessage="1" showErrorMessage="1" sqref="N7 C7">
      <formula1>$B$13:$B$19</formula1>
    </dataValidation>
  </dataValidations>
  <pageMargins left="0.78740157480314965" right="0.39370078740157483" top="0.39370078740157483" bottom="0.19685039370078741"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Gaspreisrechner 2022</vt:lpstr>
      <vt:lpstr>'Gaspreisrechner 2022'!Druckbereich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Jochen Heyermann</dc:creator>
  <cp:lastModifiedBy>Jochen Heyermann</cp:lastModifiedBy>
  <cp:lastPrinted>2023-02-09T08:19:42Z</cp:lastPrinted>
  <dcterms:created xsi:type="dcterms:W3CDTF">2021-11-15T09:08:06Z</dcterms:created>
  <dcterms:modified xsi:type="dcterms:W3CDTF">2023-02-09T08:20:16Z</dcterms:modified>
</cp:coreProperties>
</file>